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BCKQK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<sst xmlns="http://schemas.openxmlformats.org/spreadsheetml/2006/main" count="145" uniqueCount="100">
  <si>
    <t>CHỈ TIÊU</t>
  </si>
  <si>
    <t>1. Doanh thu bán hàng và cung cấp dịch vụ</t>
  </si>
  <si>
    <t>2. Các khoản giảm trừ doanh thu</t>
  </si>
  <si>
    <t>3. Doanh thu thuần về bán hàng và cung cấp dịch vụ (10 = 01 - 02)</t>
  </si>
  <si>
    <t>4. Giá vốn hàng bán</t>
  </si>
  <si>
    <t>5. Lợi nhuận gộp về bán hàng và cung cấp dịch vụ (20 = 10 - 11)</t>
  </si>
  <si>
    <t>6. Doanh thu hoạt động tài chính</t>
  </si>
  <si>
    <t>7. Chi phí tài chính</t>
  </si>
  <si>
    <t xml:space="preserve">  - Trong đó: Chi phí lãi vay </t>
  </si>
  <si>
    <t>8. Chi phí bán hàng</t>
  </si>
  <si>
    <t>9. Chi phí quản lý doanh nghiệp</t>
  </si>
  <si>
    <t>10 Lợi nhuận thuần từ hoạt động kinh doanh {30 = 20 + (21 - 22) - (24 + 25)}</t>
  </si>
  <si>
    <t>11. Thu nhập khác</t>
  </si>
  <si>
    <t>12. Chi phí khác</t>
  </si>
  <si>
    <t>13. Lợi nhuận khác (40 = 31 - 32)</t>
  </si>
  <si>
    <t>14. Tổng lợi nhuận kế toán trước thuế       (50 = 30 + 40)</t>
  </si>
  <si>
    <t>15. Chi phí thuế TNDN hiện hành</t>
  </si>
  <si>
    <t>16. Chi phí thuế TNDN hoãn lại</t>
  </si>
  <si>
    <t>17. Lợi nhuận sau thuế thu nhập doanh nghiệp (60 = 50 – 51 - 52)</t>
  </si>
  <si>
    <t>18. Lãi cơ bản trên cổ phiếu (*)</t>
  </si>
  <si>
    <t>BÁO CÁO KẾT QUẢ HOẠT ĐỘNG KINH DOANH</t>
  </si>
  <si>
    <t>Quý 2 năm 2017</t>
  </si>
  <si>
    <t>Công ty CP Bản đồ và Tranh ảnh Giáo dục</t>
  </si>
  <si>
    <t>Người lập biểu</t>
  </si>
  <si>
    <t>(Ký, họ tên)</t>
  </si>
  <si>
    <t>Đặng Thị Như</t>
  </si>
  <si>
    <t>Kế toán trưởng</t>
  </si>
  <si>
    <t>Đơn vị tính: đồng Việt Nam</t>
  </si>
  <si>
    <t>MS</t>
  </si>
  <si>
    <t>01</t>
  </si>
  <si>
    <t>02</t>
  </si>
  <si>
    <t>10</t>
  </si>
  <si>
    <t>11</t>
  </si>
  <si>
    <t>20</t>
  </si>
  <si>
    <t>21</t>
  </si>
  <si>
    <t>22</t>
  </si>
  <si>
    <t>23</t>
  </si>
  <si>
    <t>24</t>
  </si>
  <si>
    <t>25</t>
  </si>
  <si>
    <t>30</t>
  </si>
  <si>
    <t>31</t>
  </si>
  <si>
    <t>32</t>
  </si>
  <si>
    <t>40</t>
  </si>
  <si>
    <t>50</t>
  </si>
  <si>
    <t>51</t>
  </si>
  <si>
    <t>52</t>
  </si>
  <si>
    <t>60</t>
  </si>
  <si>
    <t>70</t>
  </si>
  <si>
    <t>THUYẾT MINH</t>
  </si>
  <si>
    <t>VI.25</t>
  </si>
  <si>
    <t>VI.27</t>
  </si>
  <si>
    <t>VI.26</t>
  </si>
  <si>
    <t>VI.28</t>
  </si>
  <si>
    <t>VI.30</t>
  </si>
  <si>
    <t>Kỳ này</t>
  </si>
  <si>
    <t>0</t>
  </si>
  <si>
    <t>Kỳ trước</t>
  </si>
  <si>
    <t>Giám đốc</t>
  </si>
  <si>
    <t>(Ký, họ tên, đóng dấu)</t>
  </si>
  <si>
    <t>CÔNG TY CỔ PHẦN BẢN ĐỒ VÀ TRANH ẢNH GIÁO DỤC</t>
  </si>
  <si>
    <t>Báo cáo tài chính</t>
  </si>
  <si>
    <t>Địa chỉ: Số 45 Hàng Chuối, Phường Phạm Đình Hổ, Quận Hai Bà Trưng, TP. Hà Nội</t>
  </si>
  <si>
    <t>Tel: 04.39728395       Fax:  04.39728395</t>
  </si>
  <si>
    <t>Mẫu số B02a - DN</t>
  </si>
  <si>
    <t>(Ban hành theo thông tư 200/2014/TT-BTC ngày 22/12/2014 của Bộ trưởng BTC)</t>
  </si>
  <si>
    <t>DN - BÁO CÁO KẾT QUẢ KINH DOANH - QUÝ</t>
  </si>
  <si>
    <t>Chỉ tiêu</t>
  </si>
  <si>
    <t>Mã chỉ tiêu</t>
  </si>
  <si>
    <t>Thuyết minh</t>
  </si>
  <si>
    <t>Quý này
 năm nay</t>
  </si>
  <si>
    <t>Quý này
 năm trước</t>
  </si>
  <si>
    <t>Số lũy kế từ đầu năm đến cuối quý này (Năm nay)</t>
  </si>
  <si>
    <t>Số lũy kế từ đầu năm đến cuối quý này (Năm trước)</t>
  </si>
  <si>
    <t>5. Lợi nhuận gộp về bán hàng và cung cấp dịch vụ (20=10-11)</t>
  </si>
  <si>
    <t xml:space="preserve">  - Trong đó: Chi phí lãi vay</t>
  </si>
  <si>
    <t>8. Phần lãi lỗ trong công ty liên doanh liên kết</t>
  </si>
  <si>
    <t>9. Chi phí bán hàng</t>
  </si>
  <si>
    <t>10. Chi phí quản lý doanh nghiệp</t>
  </si>
  <si>
    <t>11. Lợi nhuận thuần từ hoạt động kinh doanh {30=20+(21-22)+24-(25+26)}</t>
  </si>
  <si>
    <t>12. Thu nhập khác</t>
  </si>
  <si>
    <t>13. Chi phí khác</t>
  </si>
  <si>
    <t>14. Lợi nhuận khác(40=31-32)</t>
  </si>
  <si>
    <t>15. Tổng lợi nhuận kế toán trước thuế (50=30+40)</t>
  </si>
  <si>
    <t>16. Chi phí thuế TNDN hiện hành</t>
  </si>
  <si>
    <t>17. Chi phí thuế TNDN hoãn lại</t>
  </si>
  <si>
    <t>18. Lợi nhuận sau thuế thu nhập doanh nghiệp (60=50-51-52)</t>
  </si>
  <si>
    <t>18.1 Lợi nhuận sau thuế của công ty mẹ</t>
  </si>
  <si>
    <t>61</t>
  </si>
  <si>
    <t>18.2 Lợi nhuận sau thuế của cổ đông không kiểm soát</t>
  </si>
  <si>
    <t>62</t>
  </si>
  <si>
    <t>19. Lãi cơ bản trên cổ phiếu(*)</t>
  </si>
  <si>
    <t>20. Lãi suy giảm trên cổ phiếu</t>
  </si>
  <si>
    <t>71</t>
  </si>
  <si>
    <t xml:space="preserve">                             LẬP BIỂU</t>
  </si>
  <si>
    <t>KẾ TOÁN TRƯỞNG</t>
  </si>
  <si>
    <t xml:space="preserve">                GIÁM ĐỐC</t>
  </si>
  <si>
    <t xml:space="preserve">                 Ngô Thị Hương Giang</t>
  </si>
  <si>
    <t xml:space="preserve">                Nguyễn Thị Hồng Loan</t>
  </si>
  <si>
    <t>Quý II năm tài chính 2017</t>
  </si>
  <si>
    <t>Hà Nội, ngày 18 tháng 07 năm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</si>
</sst>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#\ ###\ ###\ ###"/>
    <numFmt numFmtId="165" formatCode="#,##0.0"/>
  </numFmts>
  <fonts count="49">
    <font>
      <sz val="10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3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quotePrefix="1">
      <alignment/>
      <protection locked="0"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right" vertical="center" wrapText="1"/>
      <protection/>
    </xf>
    <xf numFmtId="1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37" fontId="2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9" fontId="2" fillId="0" borderId="17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62.421875" style="0" customWidth="1"/>
    <col min="4" max="4" width="15.8515625" style="0" customWidth="1"/>
    <col min="5" max="5" width="15.7109375" style="0" customWidth="1"/>
    <col min="6" max="6" width="15.28125" style="0" customWidth="1"/>
    <col min="7" max="7" width="15.7109375" style="0" customWidth="1"/>
  </cols>
  <sheetData>
    <row r="1" spans="1:7" ht="15">
      <c r="A1" s="30" t="s">
        <v>59</v>
      </c>
      <c r="B1" s="30"/>
      <c r="C1" s="8"/>
      <c r="D1" s="8"/>
      <c r="E1" s="8" t="s">
        <v>60</v>
      </c>
      <c r="F1" s="8"/>
      <c r="G1" s="8"/>
    </row>
    <row r="2" spans="1:7" ht="12.75">
      <c r="A2" s="31" t="s">
        <v>61</v>
      </c>
      <c r="B2" s="31"/>
      <c r="C2" s="8"/>
      <c r="D2" s="8"/>
      <c r="E2" s="8" t="s">
        <v>98</v>
      </c>
      <c r="F2" s="8"/>
      <c r="G2" s="8"/>
    </row>
    <row r="3" spans="1:7" ht="12.75">
      <c r="A3" s="31" t="s">
        <v>62</v>
      </c>
      <c r="B3" s="31"/>
      <c r="C3" s="8"/>
      <c r="D3" s="8"/>
      <c r="E3" s="32" t="s">
        <v>63</v>
      </c>
      <c r="F3" s="32"/>
      <c r="G3" s="32"/>
    </row>
    <row r="4" spans="1:7" ht="12.75">
      <c r="A4" s="8"/>
      <c r="B4" s="8"/>
      <c r="C4" s="8"/>
      <c r="D4" s="8"/>
      <c r="E4" s="33" t="s">
        <v>64</v>
      </c>
      <c r="F4" s="33"/>
      <c r="G4" s="33"/>
    </row>
    <row r="5" spans="1:7" ht="15.75">
      <c r="A5" s="34" t="s">
        <v>65</v>
      </c>
      <c r="B5" s="34"/>
      <c r="C5" s="34"/>
      <c r="D5" s="34"/>
      <c r="E5" s="34"/>
      <c r="F5" s="34"/>
      <c r="G5" s="34"/>
    </row>
    <row r="6" spans="1:7" ht="38.25" customHeight="1">
      <c r="A6" s="9" t="s">
        <v>66</v>
      </c>
      <c r="B6" s="10" t="s">
        <v>67</v>
      </c>
      <c r="C6" s="10" t="s">
        <v>68</v>
      </c>
      <c r="D6" s="10" t="s">
        <v>69</v>
      </c>
      <c r="E6" s="10" t="s">
        <v>70</v>
      </c>
      <c r="F6" s="10" t="s">
        <v>71</v>
      </c>
      <c r="G6" s="10" t="s">
        <v>72</v>
      </c>
    </row>
    <row r="7" spans="1:7" ht="15.75" customHeight="1">
      <c r="A7" s="11" t="s">
        <v>1</v>
      </c>
      <c r="B7" s="12" t="s">
        <v>29</v>
      </c>
      <c r="C7" s="13">
        <v>17</v>
      </c>
      <c r="D7" s="14">
        <f>SUMIF(Sheet1!$I$8:$I$26,BCKQKD!B7:B29,Sheet1!$M$8:$M$26)</f>
        <v>24399064826</v>
      </c>
      <c r="E7" s="14">
        <f>SUMIF(Sheet1!$I$8:$I$26,BCKQKD!B7:B29,Sheet1!$N$8:$N$26)</f>
        <v>24020451389</v>
      </c>
      <c r="F7" s="14">
        <f>SUMIF(Sheet1!$I$8:$I$26,BCKQKD!B7:B29,Sheet1!$O$8:$O$26)</f>
        <v>31986623321</v>
      </c>
      <c r="G7" s="14">
        <f>SUMIF(Sheet1!$I$8:$I$26,BCKQKD!B7:B29,Sheet1!$P$8:$P$26)</f>
        <v>32041211836</v>
      </c>
    </row>
    <row r="8" spans="1:7" ht="15.75" customHeight="1">
      <c r="A8" s="15" t="s">
        <v>2</v>
      </c>
      <c r="B8" s="16" t="s">
        <v>30</v>
      </c>
      <c r="C8" s="17">
        <v>17</v>
      </c>
      <c r="D8" s="18">
        <f>SUMIF(Sheet1!$I$8:$I$26,BCKQKD!B8:B30,Sheet1!$M$8:$M$26)</f>
        <v>111070993</v>
      </c>
      <c r="E8" s="18">
        <f>SUMIF(Sheet1!$I$8:$I$26,BCKQKD!B8:B30,Sheet1!$N$8:$N$26)</f>
        <v>84355650</v>
      </c>
      <c r="F8" s="18">
        <f>SUMIF(Sheet1!$I$8:$I$26,BCKQKD!B8:B30,Sheet1!$O$8:$O$26)</f>
        <v>113993353</v>
      </c>
      <c r="G8" s="18">
        <f>SUMIF(Sheet1!$I$8:$I$26,BCKQKD!B8:B30,Sheet1!$P$8:$P$26)</f>
        <v>90481593</v>
      </c>
    </row>
    <row r="9" spans="1:9" ht="15.75" customHeight="1">
      <c r="A9" s="19" t="s">
        <v>3</v>
      </c>
      <c r="B9" s="16" t="s">
        <v>31</v>
      </c>
      <c r="C9" s="20">
        <v>17</v>
      </c>
      <c r="D9" s="21">
        <f>D7-D8</f>
        <v>24287993833</v>
      </c>
      <c r="E9" s="21">
        <f>E7-E8</f>
        <v>23936095739</v>
      </c>
      <c r="F9" s="21">
        <f>F7-F8</f>
        <v>31872629968</v>
      </c>
      <c r="G9" s="21">
        <f>G7-G8</f>
        <v>31950730243</v>
      </c>
      <c r="I9" s="54">
        <f>F9/55000000000</f>
        <v>0.5795023630545455</v>
      </c>
    </row>
    <row r="10" spans="1:7" ht="15.75" customHeight="1">
      <c r="A10" s="15" t="s">
        <v>4</v>
      </c>
      <c r="B10" s="16" t="s">
        <v>32</v>
      </c>
      <c r="C10" s="17">
        <v>18</v>
      </c>
      <c r="D10" s="18">
        <f>SUMIF(Sheet1!$I$8:$I$26,BCKQKD!B10:B32,Sheet1!$M$8:$M$26)</f>
        <v>17262752236</v>
      </c>
      <c r="E10" s="18">
        <f>SUMIF(Sheet1!$I$8:$I$26,BCKQKD!B10:B32,Sheet1!$N$8:$N$26)</f>
        <v>17467751464</v>
      </c>
      <c r="F10" s="18">
        <f>SUMIF(Sheet1!$I$8:$I$26,BCKQKD!B10:B32,Sheet1!$O$8:$O$26)</f>
        <v>22803546756</v>
      </c>
      <c r="G10" s="18">
        <f>SUMIF(Sheet1!$I$8:$I$26,BCKQKD!B10:B32,Sheet1!$P$8:$P$26)</f>
        <v>23365603919</v>
      </c>
    </row>
    <row r="11" spans="1:7" ht="15.75" customHeight="1">
      <c r="A11" s="19" t="s">
        <v>73</v>
      </c>
      <c r="B11" s="16" t="s">
        <v>33</v>
      </c>
      <c r="C11" s="20"/>
      <c r="D11" s="21">
        <f>D9-D10</f>
        <v>7025241597</v>
      </c>
      <c r="E11" s="21">
        <f>E9-E10</f>
        <v>6468344275</v>
      </c>
      <c r="F11" s="21">
        <f>F9-F10</f>
        <v>9069083212</v>
      </c>
      <c r="G11" s="21">
        <f>G9-G10</f>
        <v>8585126324</v>
      </c>
    </row>
    <row r="12" spans="1:7" ht="15.75" customHeight="1">
      <c r="A12" s="15" t="s">
        <v>6</v>
      </c>
      <c r="B12" s="16" t="s">
        <v>34</v>
      </c>
      <c r="C12" s="17">
        <v>19</v>
      </c>
      <c r="D12" s="18">
        <f>SUMIF(Sheet1!$I$8:$I$26,BCKQKD!B12:B34,Sheet1!$M$8:$M$26)</f>
        <v>143912017</v>
      </c>
      <c r="E12" s="18">
        <f>SUMIF(Sheet1!$I$8:$I$26,BCKQKD!B12:B34,Sheet1!$N$8:$N$26)</f>
        <v>112831136</v>
      </c>
      <c r="F12" s="18">
        <f>SUMIF(Sheet1!$I$8:$I$26,BCKQKD!B12:B34,Sheet1!$O$8:$O$26)</f>
        <v>245800398</v>
      </c>
      <c r="G12" s="18">
        <f>SUMIF(Sheet1!$I$8:$I$26,BCKQKD!B12:B34,Sheet1!$P$8:$P$26)</f>
        <v>204041730</v>
      </c>
    </row>
    <row r="13" spans="1:7" ht="15.75" customHeight="1">
      <c r="A13" s="15" t="s">
        <v>7</v>
      </c>
      <c r="B13" s="16" t="s">
        <v>35</v>
      </c>
      <c r="C13" s="17"/>
      <c r="D13" s="18">
        <f>SUMIF(Sheet1!$I$8:$I$26,BCKQKD!B13:B35,Sheet1!$M$8:$M$26)</f>
        <v>0</v>
      </c>
      <c r="E13" s="18">
        <f>SUMIF(Sheet1!$I$8:$I$26,BCKQKD!B13:B35,Sheet1!$N$8:$N$26)</f>
        <v>0</v>
      </c>
      <c r="F13" s="18">
        <f>SUMIF(Sheet1!$I$8:$I$26,BCKQKD!B13:B35,Sheet1!$O$8:$O$26)</f>
        <v>0</v>
      </c>
      <c r="G13" s="18">
        <f>SUMIF(Sheet1!$I$8:$I$26,BCKQKD!B13:B35,Sheet1!$P$8:$P$26)</f>
        <v>0</v>
      </c>
    </row>
    <row r="14" spans="1:7" ht="15.75" customHeight="1">
      <c r="A14" s="15" t="s">
        <v>74</v>
      </c>
      <c r="B14" s="22" t="s">
        <v>36</v>
      </c>
      <c r="C14" s="17"/>
      <c r="D14" s="18">
        <f>SUMIF(Sheet1!$I$8:$I$26,BCKQKD!B14:B36,Sheet1!$M$8:$M$26)</f>
        <v>0</v>
      </c>
      <c r="E14" s="18">
        <f>SUMIF(Sheet1!$I$8:$I$26,BCKQKD!B14:B36,Sheet1!$N$8:$N$26)</f>
        <v>0</v>
      </c>
      <c r="F14" s="18">
        <f>SUMIF(Sheet1!$I$8:$I$26,BCKQKD!B14:B36,Sheet1!$O$8:$O$26)</f>
        <v>0</v>
      </c>
      <c r="G14" s="18">
        <f>SUMIF(Sheet1!$I$8:$I$26,BCKQKD!B14:B36,Sheet1!$P$8:$P$26)</f>
        <v>0</v>
      </c>
    </row>
    <row r="15" spans="1:7" ht="15.75" customHeight="1">
      <c r="A15" s="15" t="s">
        <v>75</v>
      </c>
      <c r="B15" s="16"/>
      <c r="C15" s="17"/>
      <c r="D15" s="18">
        <f>SUMIF(Sheet1!$I$8:$I$26,BCKQKD!B15:B37,Sheet1!$M$8:$M$26)</f>
        <v>0</v>
      </c>
      <c r="E15" s="18">
        <f>SUMIF(Sheet1!$I$8:$I$26,BCKQKD!B15:B37,Sheet1!$N$8:$N$26)</f>
        <v>0</v>
      </c>
      <c r="F15" s="18">
        <f>SUMIF(Sheet1!$I$8:$I$26,BCKQKD!B15:B37,Sheet1!$O$8:$O$26)</f>
        <v>0</v>
      </c>
      <c r="G15" s="18">
        <f>SUMIF(Sheet1!$I$8:$I$26,BCKQKD!B15:B37,Sheet1!$P$8:$P$26)</f>
        <v>0</v>
      </c>
    </row>
    <row r="16" spans="1:7" ht="15.75" customHeight="1">
      <c r="A16" s="15" t="s">
        <v>76</v>
      </c>
      <c r="B16" s="16" t="s">
        <v>37</v>
      </c>
      <c r="C16" s="17"/>
      <c r="D16" s="18">
        <f>SUMIF(Sheet1!$I$8:$I$26,BCKQKD!B16:B38,Sheet1!$M$8:$M$26)</f>
        <v>3167814075</v>
      </c>
      <c r="E16" s="18">
        <f>SUMIF(Sheet1!$I$8:$I$26,BCKQKD!B16:B38,Sheet1!$N$8:$N$26)</f>
        <v>2557819918</v>
      </c>
      <c r="F16" s="18">
        <f>SUMIF(Sheet1!$I$8:$I$26,BCKQKD!B16:B38,Sheet1!$O$8:$O$26)</f>
        <v>4232304527</v>
      </c>
      <c r="G16" s="18">
        <f>SUMIF(Sheet1!$I$8:$I$26,BCKQKD!B16:B38,Sheet1!$P$8:$P$26)</f>
        <v>3685319068</v>
      </c>
    </row>
    <row r="17" spans="1:7" ht="15.75" customHeight="1">
      <c r="A17" s="15" t="s">
        <v>77</v>
      </c>
      <c r="B17" s="16" t="s">
        <v>38</v>
      </c>
      <c r="C17" s="17"/>
      <c r="D17" s="18">
        <f>SUMIF(Sheet1!$I$8:$I$26,BCKQKD!B17:B39,Sheet1!$M$8:$M$26)</f>
        <v>2138307659</v>
      </c>
      <c r="E17" s="18">
        <f>SUMIF(Sheet1!$I$8:$I$26,BCKQKD!B17:B39,Sheet1!$N$8:$N$26)</f>
        <v>2116219137</v>
      </c>
      <c r="F17" s="18">
        <f>SUMIF(Sheet1!$I$8:$I$26,BCKQKD!B17:B39,Sheet1!$O$8:$O$26)</f>
        <v>2845910266</v>
      </c>
      <c r="G17" s="18">
        <f>SUMIF(Sheet1!$I$8:$I$26,BCKQKD!B17:B39,Sheet1!$P$8:$P$26)</f>
        <v>2815020103</v>
      </c>
    </row>
    <row r="18" spans="1:7" ht="15.75" customHeight="1">
      <c r="A18" s="19" t="s">
        <v>78</v>
      </c>
      <c r="B18" s="16" t="s">
        <v>39</v>
      </c>
      <c r="C18" s="20"/>
      <c r="D18" s="21">
        <f>D11+D12-D13-D16-D17</f>
        <v>1863031880</v>
      </c>
      <c r="E18" s="21">
        <f>E11+E12-E13-E16-E17</f>
        <v>1907136356</v>
      </c>
      <c r="F18" s="21">
        <f>F11+F12-F13-F16-F17</f>
        <v>2236668817</v>
      </c>
      <c r="G18" s="21">
        <f>G11+G12-G13-G16-G17</f>
        <v>2288828883</v>
      </c>
    </row>
    <row r="19" spans="1:7" ht="15.75" customHeight="1">
      <c r="A19" s="15" t="s">
        <v>79</v>
      </c>
      <c r="B19" s="16" t="s">
        <v>40</v>
      </c>
      <c r="C19" s="17">
        <v>20</v>
      </c>
      <c r="D19" s="18">
        <f>SUMIF(Sheet1!$I$8:$I$26,BCKQKD!B19:B41,Sheet1!$M$8:$M$26)</f>
        <v>1722169</v>
      </c>
      <c r="E19" s="18">
        <f>SUMIF(Sheet1!$I$8:$I$26,BCKQKD!B19:B41,Sheet1!$N$8:$N$26)</f>
        <v>7358</v>
      </c>
      <c r="F19" s="18">
        <f>SUMIF(Sheet1!$I$8:$I$26,BCKQKD!B19:B41,Sheet1!$O$8:$O$26)</f>
        <v>1722169</v>
      </c>
      <c r="G19" s="18">
        <f>SUMIF(Sheet1!$I$8:$I$26,BCKQKD!B19:B41,Sheet1!$P$8:$P$26)</f>
        <v>370994</v>
      </c>
    </row>
    <row r="20" spans="1:7" ht="15.75" customHeight="1">
      <c r="A20" s="15" t="s">
        <v>80</v>
      </c>
      <c r="B20" s="16" t="s">
        <v>41</v>
      </c>
      <c r="C20" s="17">
        <v>21</v>
      </c>
      <c r="D20" s="18">
        <f>SUMIF(Sheet1!$I$8:$I$26,BCKQKD!B20:B42,Sheet1!$M$8:$M$26)</f>
        <v>226768</v>
      </c>
      <c r="E20" s="18">
        <f>SUMIF(Sheet1!$I$8:$I$26,BCKQKD!B20:B42,Sheet1!$N$8:$N$26)</f>
        <v>2598580</v>
      </c>
      <c r="F20" s="18">
        <f>SUMIF(Sheet1!$I$8:$I$26,BCKQKD!B20:B42,Sheet1!$O$8:$O$26)</f>
        <v>277669</v>
      </c>
      <c r="G20" s="18">
        <f>SUMIF(Sheet1!$I$8:$I$26,BCKQKD!B20:B42,Sheet1!$P$8:$P$26)</f>
        <v>2598580</v>
      </c>
    </row>
    <row r="21" spans="1:7" ht="15.75" customHeight="1">
      <c r="A21" s="19" t="s">
        <v>81</v>
      </c>
      <c r="B21" s="16" t="s">
        <v>42</v>
      </c>
      <c r="C21" s="20"/>
      <c r="D21" s="23">
        <f>D19-D20</f>
        <v>1495401</v>
      </c>
      <c r="E21" s="23">
        <f>E19-E20</f>
        <v>-2591222</v>
      </c>
      <c r="F21" s="23">
        <f>F19-F20</f>
        <v>1444500</v>
      </c>
      <c r="G21" s="23">
        <f>G19-G20</f>
        <v>-2227586</v>
      </c>
    </row>
    <row r="22" spans="1:9" ht="15.75" customHeight="1">
      <c r="A22" s="19" t="s">
        <v>82</v>
      </c>
      <c r="B22" s="16" t="s">
        <v>43</v>
      </c>
      <c r="C22" s="20"/>
      <c r="D22" s="21">
        <f>D21+D18</f>
        <v>1864527281</v>
      </c>
      <c r="E22" s="21">
        <f>E21+E18</f>
        <v>1904545134</v>
      </c>
      <c r="F22" s="21">
        <f>F21+F18</f>
        <v>2238113317</v>
      </c>
      <c r="G22" s="21">
        <f>G21+G18</f>
        <v>2286601297</v>
      </c>
      <c r="I22" s="54">
        <f>F22/3600000000</f>
        <v>0.6216981436111111</v>
      </c>
    </row>
    <row r="23" spans="1:7" ht="15.75" customHeight="1">
      <c r="A23" s="15" t="s">
        <v>83</v>
      </c>
      <c r="B23" s="16" t="s">
        <v>44</v>
      </c>
      <c r="C23" s="17">
        <v>22</v>
      </c>
      <c r="D23" s="18">
        <f>SUMIF(Sheet1!$I$8:$I$26,BCKQKD!B23:B45,Sheet1!$M$8:$M$26)</f>
        <v>388975276</v>
      </c>
      <c r="E23" s="18">
        <f>SUMIF(Sheet1!$I$8:$I$26,BCKQKD!B23:B45,Sheet1!$N$8:$N$26)</f>
        <v>387500421</v>
      </c>
      <c r="F23" s="18">
        <f>SUMIF(Sheet1!$I$8:$I$26,BCKQKD!B23:B45,Sheet1!$O$8:$O$26)</f>
        <v>463702663</v>
      </c>
      <c r="G23" s="18">
        <f>SUMIF(Sheet1!$I$8:$I$26,BCKQKD!B23:B45,Sheet1!$P$8:$P$26)</f>
        <v>471552777</v>
      </c>
    </row>
    <row r="24" spans="1:7" ht="15.75" customHeight="1">
      <c r="A24" s="15" t="s">
        <v>84</v>
      </c>
      <c r="B24" s="16" t="s">
        <v>45</v>
      </c>
      <c r="C24" s="17"/>
      <c r="D24" s="24">
        <v>0</v>
      </c>
      <c r="E24" s="15">
        <v>0</v>
      </c>
      <c r="F24" s="24">
        <v>0</v>
      </c>
      <c r="G24" s="15">
        <v>0</v>
      </c>
    </row>
    <row r="25" spans="1:7" ht="15.75" customHeight="1">
      <c r="A25" s="19" t="s">
        <v>85</v>
      </c>
      <c r="B25" s="20" t="s">
        <v>46</v>
      </c>
      <c r="C25" s="20">
        <v>22</v>
      </c>
      <c r="D25" s="21">
        <f>D22-D23</f>
        <v>1475552005</v>
      </c>
      <c r="E25" s="21">
        <f>E22-E23</f>
        <v>1517044713</v>
      </c>
      <c r="F25" s="21">
        <f>F22-F23</f>
        <v>1774410654</v>
      </c>
      <c r="G25" s="21">
        <f>G22-G23</f>
        <v>1815048520</v>
      </c>
    </row>
    <row r="26" spans="1:7" ht="15.75" customHeight="1">
      <c r="A26" s="15" t="s">
        <v>86</v>
      </c>
      <c r="B26" s="17" t="s">
        <v>87</v>
      </c>
      <c r="C26" s="17"/>
      <c r="D26" s="24">
        <v>0</v>
      </c>
      <c r="E26" s="15">
        <v>0</v>
      </c>
      <c r="F26" s="15">
        <v>0</v>
      </c>
      <c r="G26" s="15">
        <v>0</v>
      </c>
    </row>
    <row r="27" spans="1:7" ht="15.75" customHeight="1">
      <c r="A27" s="15" t="s">
        <v>88</v>
      </c>
      <c r="B27" s="17" t="s">
        <v>89</v>
      </c>
      <c r="C27" s="17"/>
      <c r="D27" s="24">
        <v>0</v>
      </c>
      <c r="E27" s="15">
        <v>0</v>
      </c>
      <c r="F27" s="15">
        <v>0</v>
      </c>
      <c r="G27" s="15">
        <v>0</v>
      </c>
    </row>
    <row r="28" spans="1:7" ht="15.75" customHeight="1">
      <c r="A28" s="15" t="s">
        <v>90</v>
      </c>
      <c r="B28" s="20" t="s">
        <v>47</v>
      </c>
      <c r="C28" s="17">
        <v>23</v>
      </c>
      <c r="D28" s="21">
        <f>D25/1760000</f>
        <v>838.3818210227273</v>
      </c>
      <c r="E28" s="21">
        <f>E25/1760000</f>
        <v>861.9572232954546</v>
      </c>
      <c r="F28" s="21">
        <f>F25/1760000</f>
        <v>1008.1878715909091</v>
      </c>
      <c r="G28" s="21">
        <f>G25/1760000</f>
        <v>1031.2775681818182</v>
      </c>
    </row>
    <row r="29" spans="1:9" ht="15.75" customHeight="1">
      <c r="A29" s="25" t="s">
        <v>91</v>
      </c>
      <c r="B29" s="26" t="s">
        <v>92</v>
      </c>
      <c r="C29" s="26"/>
      <c r="D29" s="27">
        <v>0</v>
      </c>
      <c r="E29" s="25">
        <v>0</v>
      </c>
      <c r="F29" s="25">
        <v>0</v>
      </c>
      <c r="G29" s="25">
        <v>0</v>
      </c>
      <c r="I29">
        <f>D25/E25</f>
        <v>0.9726489880987443</v>
      </c>
    </row>
    <row r="30" spans="1:7" ht="5.25" customHeight="1">
      <c r="A30" s="8"/>
      <c r="B30" s="8"/>
      <c r="C30" s="8"/>
      <c r="D30" s="8"/>
      <c r="E30" s="8"/>
      <c r="F30" s="8"/>
      <c r="G30" s="8"/>
    </row>
    <row r="31" spans="1:7" ht="12.75">
      <c r="A31" s="8"/>
      <c r="B31" s="8"/>
      <c r="C31" s="8"/>
      <c r="D31" s="8"/>
      <c r="E31" s="8"/>
      <c r="F31" s="38" t="s">
        <v>99</v>
      </c>
      <c r="G31" s="38"/>
    </row>
    <row r="32" spans="1:7" ht="12.75">
      <c r="A32" s="28" t="s">
        <v>93</v>
      </c>
      <c r="B32" s="35" t="s">
        <v>94</v>
      </c>
      <c r="C32" s="35"/>
      <c r="D32" s="35"/>
      <c r="E32" s="8"/>
      <c r="F32" s="36" t="s">
        <v>95</v>
      </c>
      <c r="G32" s="36"/>
    </row>
    <row r="33" spans="1:7" ht="12.75">
      <c r="A33" s="28"/>
      <c r="B33" s="28"/>
      <c r="C33" s="28"/>
      <c r="D33" s="36"/>
      <c r="E33" s="36"/>
      <c r="F33" s="8"/>
      <c r="G33" s="8"/>
    </row>
    <row r="34" spans="1:7" ht="6.75" customHeight="1">
      <c r="A34" s="28"/>
      <c r="B34" s="28"/>
      <c r="C34" s="28"/>
      <c r="D34" s="29"/>
      <c r="E34" s="29"/>
      <c r="F34" s="8"/>
      <c r="G34" s="8"/>
    </row>
    <row r="35" spans="1:7" ht="7.5" customHeight="1">
      <c r="A35" s="28"/>
      <c r="B35" s="28"/>
      <c r="C35" s="28"/>
      <c r="D35" s="29"/>
      <c r="E35" s="29"/>
      <c r="F35" s="8"/>
      <c r="G35" s="8"/>
    </row>
    <row r="36" spans="1:7" ht="12.75">
      <c r="A36" s="28"/>
      <c r="B36" s="28"/>
      <c r="C36" s="28"/>
      <c r="D36" s="29"/>
      <c r="E36" s="29"/>
      <c r="F36" s="8"/>
      <c r="G36" s="8"/>
    </row>
    <row r="37" spans="1:7" ht="12.75">
      <c r="A37" s="28" t="s">
        <v>96</v>
      </c>
      <c r="B37" s="35" t="s">
        <v>25</v>
      </c>
      <c r="C37" s="35"/>
      <c r="D37" s="35"/>
      <c r="E37" s="8"/>
      <c r="F37" s="37" t="s">
        <v>97</v>
      </c>
      <c r="G37" s="37"/>
    </row>
    <row r="38" spans="1:7" ht="12.75">
      <c r="A38" s="8"/>
      <c r="B38" s="8"/>
      <c r="C38" s="8"/>
      <c r="D38" s="8"/>
      <c r="E38" s="8"/>
      <c r="F38" s="8"/>
      <c r="G38" s="8"/>
    </row>
    <row r="39" spans="1:7" ht="12.75">
      <c r="A39" s="8"/>
      <c r="B39" s="8"/>
      <c r="C39" s="8"/>
      <c r="D39" s="8"/>
      <c r="E39" s="8"/>
      <c r="F39" s="8"/>
      <c r="G39" s="8"/>
    </row>
    <row r="40" spans="1:7" ht="12.75">
      <c r="A40" s="8"/>
      <c r="B40" s="8"/>
      <c r="C40" s="8"/>
      <c r="D40" s="8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8"/>
      <c r="B88" s="8"/>
      <c r="C88" s="8"/>
      <c r="D88" s="8"/>
      <c r="E88" s="8"/>
      <c r="F88" s="8"/>
      <c r="G88" s="8"/>
    </row>
  </sheetData>
  <sheetProtection/>
  <mergeCells count="12">
    <mergeCell ref="B32:D32"/>
    <mergeCell ref="F32:G32"/>
    <mergeCell ref="D33:E33"/>
    <mergeCell ref="B37:D37"/>
    <mergeCell ref="F37:G37"/>
    <mergeCell ref="F31:G31"/>
    <mergeCell ref="A1:B1"/>
    <mergeCell ref="A2:B2"/>
    <mergeCell ref="A3:B3"/>
    <mergeCell ref="E3:G3"/>
    <mergeCell ref="E4:G4"/>
    <mergeCell ref="A5:G5"/>
  </mergeCells>
  <printOptions/>
  <pageMargins left="0.39" right="0.16" top="0.29" bottom="0.2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PageLayoutView="0" workbookViewId="0" topLeftCell="A1">
      <selection activeCell="K1" sqref="K1:K16384"/>
    </sheetView>
  </sheetViews>
  <sheetFormatPr defaultColWidth="9.140625" defaultRowHeight="12.75"/>
  <cols>
    <col min="1" max="2" width="1.1484375" style="0" customWidth="1"/>
    <col min="3" max="3" width="2.28125" style="0" customWidth="1"/>
    <col min="4" max="4" width="20.57421875" style="0" customWidth="1"/>
    <col min="5" max="5" width="4.57421875" style="0" customWidth="1"/>
    <col min="6" max="6" width="26.28125" style="0" customWidth="1"/>
    <col min="7" max="8" width="3.421875" style="0" customWidth="1"/>
    <col min="9" max="9" width="6.421875" style="0" customWidth="1"/>
    <col min="10" max="10" width="8.00390625" style="0" customWidth="1"/>
    <col min="11" max="11" width="3.28125" style="0" customWidth="1"/>
    <col min="12" max="12" width="13.00390625" style="0" customWidth="1"/>
    <col min="13" max="13" width="14.28125" style="0" customWidth="1"/>
    <col min="14" max="14" width="11.8515625" style="0" customWidth="1"/>
    <col min="15" max="15" width="16.00390625" style="0" customWidth="1"/>
    <col min="16" max="16" width="19.140625" style="0" customWidth="1"/>
  </cols>
  <sheetData>
    <row r="1" spans="1:16" ht="18" customHeight="1">
      <c r="A1" s="1"/>
      <c r="B1" s="1"/>
      <c r="C1" s="41" t="s">
        <v>22</v>
      </c>
      <c r="D1" s="41"/>
      <c r="E1" s="41"/>
      <c r="F1" s="41"/>
      <c r="G1" s="41"/>
      <c r="H1" s="41"/>
      <c r="I1" s="41"/>
      <c r="J1" s="1"/>
      <c r="K1" s="1"/>
      <c r="L1" s="1"/>
      <c r="M1" s="1"/>
      <c r="N1" s="1"/>
      <c r="O1" s="1"/>
      <c r="P1" s="1"/>
    </row>
    <row r="2" spans="1:16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" customHeight="1">
      <c r="A3" s="1"/>
      <c r="B3" s="47" t="s">
        <v>20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 customHeight="1">
      <c r="A4" s="1"/>
      <c r="B4" s="48" t="s">
        <v>21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13.5" customHeight="1">
      <c r="A5" s="1"/>
      <c r="B5" s="1"/>
      <c r="C5" s="1"/>
      <c r="D5" s="1"/>
      <c r="E5" s="1"/>
      <c r="F5" s="1"/>
      <c r="G5" s="1"/>
      <c r="H5" s="1"/>
      <c r="I5" s="44" t="s">
        <v>27</v>
      </c>
      <c r="J5" s="44"/>
      <c r="K5" s="44"/>
      <c r="L5" s="44"/>
      <c r="M5" s="44"/>
      <c r="N5" s="44"/>
      <c r="O5" s="44"/>
      <c r="P5" s="44"/>
    </row>
    <row r="6" spans="1:16" ht="14.25" customHeight="1">
      <c r="A6" s="52" t="s">
        <v>0</v>
      </c>
      <c r="B6" s="52"/>
      <c r="C6" s="52"/>
      <c r="D6" s="52"/>
      <c r="E6" s="52"/>
      <c r="F6" s="52"/>
      <c r="G6" s="52"/>
      <c r="H6" s="52"/>
      <c r="I6" s="46" t="s">
        <v>28</v>
      </c>
      <c r="J6" s="46" t="s">
        <v>48</v>
      </c>
      <c r="K6" s="46"/>
      <c r="L6" s="49" t="s">
        <v>21</v>
      </c>
      <c r="M6" s="49"/>
      <c r="N6" s="49"/>
      <c r="O6" s="49"/>
      <c r="P6" s="49"/>
    </row>
    <row r="7" spans="1:16" ht="14.25" customHeight="1">
      <c r="A7" s="52"/>
      <c r="B7" s="52"/>
      <c r="C7" s="52"/>
      <c r="D7" s="52"/>
      <c r="E7" s="52"/>
      <c r="F7" s="52"/>
      <c r="G7" s="52"/>
      <c r="H7" s="52"/>
      <c r="I7" s="46"/>
      <c r="J7" s="46"/>
      <c r="K7" s="46"/>
      <c r="L7" s="50" t="s">
        <v>54</v>
      </c>
      <c r="M7" s="50"/>
      <c r="N7" s="51" t="s">
        <v>56</v>
      </c>
      <c r="O7" s="50"/>
      <c r="P7" s="51" t="s">
        <v>56</v>
      </c>
    </row>
    <row r="8" spans="1:16" ht="18" customHeight="1">
      <c r="A8" s="39" t="s">
        <v>1</v>
      </c>
      <c r="B8" s="39"/>
      <c r="C8" s="39"/>
      <c r="D8" s="39"/>
      <c r="E8" s="39"/>
      <c r="F8" s="39"/>
      <c r="G8" s="39"/>
      <c r="H8" s="39"/>
      <c r="I8" s="4" t="s">
        <v>29</v>
      </c>
      <c r="J8" s="45" t="s">
        <v>49</v>
      </c>
      <c r="K8" s="45"/>
      <c r="L8" s="45"/>
      <c r="M8" s="6">
        <v>24399064826</v>
      </c>
      <c r="N8" s="6">
        <v>24020451389</v>
      </c>
      <c r="O8" s="6">
        <v>31986623321</v>
      </c>
      <c r="P8" s="6">
        <v>32041211836</v>
      </c>
    </row>
    <row r="9" spans="1:16" ht="18" customHeight="1">
      <c r="A9" s="39" t="s">
        <v>2</v>
      </c>
      <c r="B9" s="39"/>
      <c r="C9" s="39"/>
      <c r="D9" s="39"/>
      <c r="E9" s="39"/>
      <c r="F9" s="39"/>
      <c r="G9" s="39"/>
      <c r="H9" s="39"/>
      <c r="I9" s="4" t="s">
        <v>30</v>
      </c>
      <c r="J9" s="45"/>
      <c r="K9" s="45"/>
      <c r="L9" s="45"/>
      <c r="M9" s="6">
        <v>111070993</v>
      </c>
      <c r="N9" s="6">
        <v>84355650</v>
      </c>
      <c r="O9" s="6">
        <v>113993353</v>
      </c>
      <c r="P9" s="6">
        <v>90481593</v>
      </c>
    </row>
    <row r="10" spans="1:16" ht="18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" t="s">
        <v>31</v>
      </c>
      <c r="J10" s="45"/>
      <c r="K10" s="45"/>
      <c r="L10" s="45"/>
      <c r="M10" s="6">
        <v>24287993833</v>
      </c>
      <c r="N10" s="6">
        <v>23936095739</v>
      </c>
      <c r="O10" s="6">
        <v>31872629968</v>
      </c>
      <c r="P10" s="6">
        <v>31950730243</v>
      </c>
    </row>
    <row r="11" spans="1:16" ht="18" customHeight="1">
      <c r="A11" s="39" t="s">
        <v>4</v>
      </c>
      <c r="B11" s="39"/>
      <c r="C11" s="39"/>
      <c r="D11" s="39"/>
      <c r="E11" s="39"/>
      <c r="F11" s="39"/>
      <c r="G11" s="39"/>
      <c r="H11" s="39"/>
      <c r="I11" s="4" t="s">
        <v>32</v>
      </c>
      <c r="J11" s="45" t="s">
        <v>50</v>
      </c>
      <c r="K11" s="45"/>
      <c r="L11" s="45"/>
      <c r="M11" s="6">
        <v>17262752236</v>
      </c>
      <c r="N11" s="6">
        <v>17467751464</v>
      </c>
      <c r="O11" s="6">
        <v>22803546756</v>
      </c>
      <c r="P11" s="6">
        <v>23365603919</v>
      </c>
    </row>
    <row r="12" spans="1:16" ht="18" customHeight="1">
      <c r="A12" s="40" t="s">
        <v>5</v>
      </c>
      <c r="B12" s="40"/>
      <c r="C12" s="40"/>
      <c r="D12" s="40"/>
      <c r="E12" s="40"/>
      <c r="F12" s="40"/>
      <c r="G12" s="40"/>
      <c r="H12" s="40"/>
      <c r="I12" s="4" t="s">
        <v>33</v>
      </c>
      <c r="J12" s="45"/>
      <c r="K12" s="45"/>
      <c r="L12" s="45"/>
      <c r="M12" s="6">
        <v>7025241597</v>
      </c>
      <c r="N12" s="6">
        <v>6468344275</v>
      </c>
      <c r="O12" s="6">
        <v>9069083212</v>
      </c>
      <c r="P12" s="6">
        <v>8585126324</v>
      </c>
    </row>
    <row r="13" spans="1:16" ht="18" customHeight="1">
      <c r="A13" s="39" t="s">
        <v>6</v>
      </c>
      <c r="B13" s="39"/>
      <c r="C13" s="39"/>
      <c r="D13" s="39"/>
      <c r="E13" s="39"/>
      <c r="F13" s="39"/>
      <c r="G13" s="39"/>
      <c r="H13" s="39"/>
      <c r="I13" s="4" t="s">
        <v>34</v>
      </c>
      <c r="J13" s="45" t="s">
        <v>51</v>
      </c>
      <c r="K13" s="45"/>
      <c r="L13" s="45"/>
      <c r="M13" s="6">
        <v>143912017</v>
      </c>
      <c r="N13" s="6">
        <v>112831136</v>
      </c>
      <c r="O13" s="6">
        <v>245800398</v>
      </c>
      <c r="P13" s="6">
        <v>204041730</v>
      </c>
    </row>
    <row r="14" spans="1:16" ht="18" customHeight="1">
      <c r="A14" s="39" t="s">
        <v>7</v>
      </c>
      <c r="B14" s="39"/>
      <c r="C14" s="39"/>
      <c r="D14" s="39"/>
      <c r="E14" s="39"/>
      <c r="F14" s="39"/>
      <c r="G14" s="39"/>
      <c r="H14" s="39"/>
      <c r="I14" s="4" t="s">
        <v>35</v>
      </c>
      <c r="J14" s="45" t="s">
        <v>52</v>
      </c>
      <c r="K14" s="45"/>
      <c r="L14" s="45"/>
      <c r="M14" s="6" t="s">
        <v>55</v>
      </c>
      <c r="N14" s="6" t="s">
        <v>55</v>
      </c>
      <c r="O14" s="6" t="s">
        <v>55</v>
      </c>
      <c r="P14" s="6" t="s">
        <v>55</v>
      </c>
    </row>
    <row r="15" spans="1:16" ht="18" customHeight="1">
      <c r="A15" s="39" t="s">
        <v>8</v>
      </c>
      <c r="B15" s="39"/>
      <c r="C15" s="39"/>
      <c r="D15" s="39"/>
      <c r="E15" s="39"/>
      <c r="F15" s="39"/>
      <c r="G15" s="39"/>
      <c r="H15" s="39"/>
      <c r="I15" s="5" t="s">
        <v>36</v>
      </c>
      <c r="J15" s="53"/>
      <c r="K15" s="53"/>
      <c r="L15" s="53"/>
      <c r="M15" s="7" t="s">
        <v>55</v>
      </c>
      <c r="N15" s="7" t="s">
        <v>55</v>
      </c>
      <c r="O15" s="6" t="s">
        <v>55</v>
      </c>
      <c r="P15" s="6" t="s">
        <v>55</v>
      </c>
    </row>
    <row r="16" spans="1:16" ht="18" customHeight="1">
      <c r="A16" s="39" t="s">
        <v>9</v>
      </c>
      <c r="B16" s="39"/>
      <c r="C16" s="39"/>
      <c r="D16" s="39"/>
      <c r="E16" s="39"/>
      <c r="F16" s="39"/>
      <c r="G16" s="39"/>
      <c r="H16" s="39"/>
      <c r="I16" s="4" t="s">
        <v>37</v>
      </c>
      <c r="J16" s="45"/>
      <c r="K16" s="45"/>
      <c r="L16" s="45"/>
      <c r="M16" s="6">
        <v>3167814075</v>
      </c>
      <c r="N16" s="6">
        <v>2557819918</v>
      </c>
      <c r="O16" s="6">
        <v>4232304527</v>
      </c>
      <c r="P16" s="6">
        <v>3685319068</v>
      </c>
    </row>
    <row r="17" spans="1:16" ht="18" customHeight="1">
      <c r="A17" s="39" t="s">
        <v>10</v>
      </c>
      <c r="B17" s="39"/>
      <c r="C17" s="39"/>
      <c r="D17" s="39"/>
      <c r="E17" s="39"/>
      <c r="F17" s="39"/>
      <c r="G17" s="39"/>
      <c r="H17" s="39"/>
      <c r="I17" s="4" t="s">
        <v>38</v>
      </c>
      <c r="J17" s="45"/>
      <c r="K17" s="45"/>
      <c r="L17" s="45"/>
      <c r="M17" s="6">
        <v>2138307659</v>
      </c>
      <c r="N17" s="6">
        <v>2116219137</v>
      </c>
      <c r="O17" s="6">
        <v>2845910266</v>
      </c>
      <c r="P17" s="6">
        <v>2815020103</v>
      </c>
    </row>
    <row r="18" spans="1:16" ht="25.5" customHeight="1">
      <c r="A18" s="40" t="s">
        <v>11</v>
      </c>
      <c r="B18" s="40"/>
      <c r="C18" s="40"/>
      <c r="D18" s="40"/>
      <c r="E18" s="40"/>
      <c r="F18" s="40"/>
      <c r="G18" s="40"/>
      <c r="H18" s="40"/>
      <c r="I18" s="4" t="s">
        <v>39</v>
      </c>
      <c r="J18" s="45"/>
      <c r="K18" s="45"/>
      <c r="L18" s="45"/>
      <c r="M18" s="6">
        <v>1863031880</v>
      </c>
      <c r="N18" s="6">
        <v>1907136356</v>
      </c>
      <c r="O18" s="6">
        <v>2236668817</v>
      </c>
      <c r="P18" s="6">
        <v>2288828883</v>
      </c>
    </row>
    <row r="19" spans="1:16" ht="18" customHeight="1">
      <c r="A19" s="39" t="s">
        <v>12</v>
      </c>
      <c r="B19" s="39"/>
      <c r="C19" s="39"/>
      <c r="D19" s="39"/>
      <c r="E19" s="39"/>
      <c r="F19" s="39"/>
      <c r="G19" s="39"/>
      <c r="H19" s="39"/>
      <c r="I19" s="4" t="s">
        <v>40</v>
      </c>
      <c r="J19" s="45"/>
      <c r="K19" s="45"/>
      <c r="L19" s="45"/>
      <c r="M19" s="6">
        <v>1722169</v>
      </c>
      <c r="N19" s="6">
        <v>7358</v>
      </c>
      <c r="O19" s="6">
        <v>1722169</v>
      </c>
      <c r="P19" s="6">
        <v>370994</v>
      </c>
    </row>
    <row r="20" spans="1:16" ht="18" customHeight="1">
      <c r="A20" s="39" t="s">
        <v>13</v>
      </c>
      <c r="B20" s="39"/>
      <c r="C20" s="39"/>
      <c r="D20" s="39"/>
      <c r="E20" s="39"/>
      <c r="F20" s="39"/>
      <c r="G20" s="39"/>
      <c r="H20" s="39"/>
      <c r="I20" s="4" t="s">
        <v>41</v>
      </c>
      <c r="J20" s="45"/>
      <c r="K20" s="45"/>
      <c r="L20" s="45"/>
      <c r="M20" s="6">
        <v>226768</v>
      </c>
      <c r="N20" s="6">
        <v>2598580</v>
      </c>
      <c r="O20" s="6">
        <v>277669</v>
      </c>
      <c r="P20" s="6">
        <v>2598580</v>
      </c>
    </row>
    <row r="21" spans="1:16" ht="18" customHeight="1">
      <c r="A21" s="40" t="s">
        <v>14</v>
      </c>
      <c r="B21" s="40"/>
      <c r="C21" s="40"/>
      <c r="D21" s="40"/>
      <c r="E21" s="40"/>
      <c r="F21" s="40"/>
      <c r="G21" s="40"/>
      <c r="H21" s="40"/>
      <c r="I21" s="4" t="s">
        <v>42</v>
      </c>
      <c r="J21" s="45"/>
      <c r="K21" s="45"/>
      <c r="L21" s="45"/>
      <c r="M21" s="6">
        <v>1495401</v>
      </c>
      <c r="N21" s="6">
        <v>-2591222</v>
      </c>
      <c r="O21" s="6">
        <v>1444500</v>
      </c>
      <c r="P21" s="6">
        <v>-2227586</v>
      </c>
    </row>
    <row r="22" spans="1:16" ht="18" customHeight="1">
      <c r="A22" s="40" t="s">
        <v>15</v>
      </c>
      <c r="B22" s="40"/>
      <c r="C22" s="40"/>
      <c r="D22" s="40"/>
      <c r="E22" s="40"/>
      <c r="F22" s="40"/>
      <c r="G22" s="40"/>
      <c r="H22" s="40"/>
      <c r="I22" s="4" t="s">
        <v>43</v>
      </c>
      <c r="J22" s="45"/>
      <c r="K22" s="45"/>
      <c r="L22" s="45"/>
      <c r="M22" s="6">
        <v>1864527281</v>
      </c>
      <c r="N22" s="6">
        <v>1904545134</v>
      </c>
      <c r="O22" s="6">
        <v>2238113317</v>
      </c>
      <c r="P22" s="6">
        <v>2286601297</v>
      </c>
    </row>
    <row r="23" spans="1:16" ht="18" customHeight="1">
      <c r="A23" s="39" t="s">
        <v>16</v>
      </c>
      <c r="B23" s="39"/>
      <c r="C23" s="39"/>
      <c r="D23" s="39"/>
      <c r="E23" s="39"/>
      <c r="F23" s="39"/>
      <c r="G23" s="39"/>
      <c r="H23" s="39"/>
      <c r="I23" s="4" t="s">
        <v>44</v>
      </c>
      <c r="J23" s="45" t="s">
        <v>53</v>
      </c>
      <c r="K23" s="45"/>
      <c r="L23" s="45"/>
      <c r="M23" s="6">
        <v>388975276</v>
      </c>
      <c r="N23" s="6">
        <v>387500421</v>
      </c>
      <c r="O23" s="6">
        <v>463702663</v>
      </c>
      <c r="P23" s="6">
        <v>471552777</v>
      </c>
    </row>
    <row r="24" spans="1:16" ht="18" customHeight="1">
      <c r="A24" s="39" t="s">
        <v>17</v>
      </c>
      <c r="B24" s="39"/>
      <c r="C24" s="39"/>
      <c r="D24" s="39"/>
      <c r="E24" s="39"/>
      <c r="F24" s="39"/>
      <c r="G24" s="39"/>
      <c r="H24" s="39"/>
      <c r="I24" s="4" t="s">
        <v>45</v>
      </c>
      <c r="J24" s="45" t="s">
        <v>53</v>
      </c>
      <c r="K24" s="45"/>
      <c r="L24" s="45"/>
      <c r="M24" s="6" t="s">
        <v>55</v>
      </c>
      <c r="N24" s="6" t="s">
        <v>55</v>
      </c>
      <c r="O24" s="6" t="s">
        <v>55</v>
      </c>
      <c r="P24" s="6" t="s">
        <v>55</v>
      </c>
    </row>
    <row r="25" spans="1:16" ht="18" customHeight="1">
      <c r="A25" s="40" t="s">
        <v>18</v>
      </c>
      <c r="B25" s="40"/>
      <c r="C25" s="40"/>
      <c r="D25" s="40"/>
      <c r="E25" s="40"/>
      <c r="F25" s="40"/>
      <c r="G25" s="40"/>
      <c r="H25" s="40"/>
      <c r="I25" s="4" t="s">
        <v>46</v>
      </c>
      <c r="J25" s="45"/>
      <c r="K25" s="45"/>
      <c r="L25" s="45"/>
      <c r="M25" s="6">
        <v>1475552005</v>
      </c>
      <c r="N25" s="6">
        <v>1517044713</v>
      </c>
      <c r="O25" s="6">
        <v>1774410654</v>
      </c>
      <c r="P25" s="6">
        <v>1815048520</v>
      </c>
    </row>
    <row r="26" spans="1:16" ht="18" customHeight="1">
      <c r="A26" s="39" t="s">
        <v>19</v>
      </c>
      <c r="B26" s="39"/>
      <c r="C26" s="39"/>
      <c r="D26" s="39"/>
      <c r="E26" s="39"/>
      <c r="F26" s="39"/>
      <c r="G26" s="39"/>
      <c r="H26" s="39"/>
      <c r="I26" s="4" t="s">
        <v>47</v>
      </c>
      <c r="J26" s="45"/>
      <c r="K26" s="45"/>
      <c r="L26" s="45"/>
      <c r="M26" s="6" t="s">
        <v>55</v>
      </c>
      <c r="N26" s="6" t="s">
        <v>55</v>
      </c>
      <c r="O26" s="6" t="s">
        <v>55</v>
      </c>
      <c r="P26" s="6" t="s">
        <v>55</v>
      </c>
    </row>
    <row r="27" spans="1:16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43"/>
      <c r="P27" s="43"/>
    </row>
    <row r="28" spans="1:16" ht="18" customHeight="1">
      <c r="A28" s="1"/>
      <c r="B28" s="1"/>
      <c r="C28" s="1"/>
      <c r="D28" s="2" t="s">
        <v>23</v>
      </c>
      <c r="E28" s="1"/>
      <c r="F28" s="1"/>
      <c r="G28" s="1"/>
      <c r="H28" s="42" t="s">
        <v>26</v>
      </c>
      <c r="I28" s="42"/>
      <c r="J28" s="42"/>
      <c r="K28" s="1"/>
      <c r="L28" s="1"/>
      <c r="M28" s="1"/>
      <c r="N28" s="1"/>
      <c r="O28" s="42" t="s">
        <v>57</v>
      </c>
      <c r="P28" s="42"/>
    </row>
    <row r="29" spans="1:16" ht="18" customHeight="1">
      <c r="A29" s="1"/>
      <c r="B29" s="1"/>
      <c r="C29" s="1"/>
      <c r="D29" s="3" t="s">
        <v>24</v>
      </c>
      <c r="E29" s="1"/>
      <c r="F29" s="1"/>
      <c r="G29" s="1"/>
      <c r="H29" s="43" t="s">
        <v>24</v>
      </c>
      <c r="I29" s="43"/>
      <c r="J29" s="43"/>
      <c r="K29" s="1"/>
      <c r="L29" s="1"/>
      <c r="M29" s="1"/>
      <c r="N29" s="1"/>
      <c r="O29" s="43" t="s">
        <v>58</v>
      </c>
      <c r="P29" s="43"/>
    </row>
    <row r="30" spans="1:16" ht="4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8" customHeight="1">
      <c r="A31" s="1"/>
      <c r="B31" s="1"/>
      <c r="C31" s="42"/>
      <c r="D31" s="42"/>
      <c r="E31" s="42"/>
      <c r="F31" s="1"/>
      <c r="G31" s="42" t="s">
        <v>25</v>
      </c>
      <c r="H31" s="42"/>
      <c r="I31" s="42"/>
      <c r="J31" s="42"/>
      <c r="K31" s="42"/>
      <c r="L31" s="42"/>
      <c r="M31" s="42"/>
      <c r="N31" s="1"/>
      <c r="O31" s="42"/>
      <c r="P31" s="42"/>
    </row>
    <row r="32" spans="1:1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sheetProtection/>
  <mergeCells count="59">
    <mergeCell ref="O31:P31"/>
    <mergeCell ref="J6:P7"/>
    <mergeCell ref="O28:P28"/>
    <mergeCell ref="O29:P29"/>
    <mergeCell ref="J22:L22"/>
    <mergeCell ref="J23:L23"/>
    <mergeCell ref="J24:L24"/>
    <mergeCell ref="J25:L25"/>
    <mergeCell ref="J26:L26"/>
    <mergeCell ref="O27:P27"/>
    <mergeCell ref="J16:L16"/>
    <mergeCell ref="J17:L17"/>
    <mergeCell ref="J18:L18"/>
    <mergeCell ref="J19:L19"/>
    <mergeCell ref="J20:L20"/>
    <mergeCell ref="A6:H7"/>
    <mergeCell ref="J21:L21"/>
    <mergeCell ref="J8:L8"/>
    <mergeCell ref="J9:L9"/>
    <mergeCell ref="J10:L10"/>
    <mergeCell ref="J11:L11"/>
    <mergeCell ref="J12:L12"/>
    <mergeCell ref="J15:L15"/>
    <mergeCell ref="J14:L14"/>
    <mergeCell ref="A22:H22"/>
    <mergeCell ref="J13:L13"/>
    <mergeCell ref="I6:I7"/>
    <mergeCell ref="A25:H25"/>
    <mergeCell ref="A26:H26"/>
    <mergeCell ref="B3:P3"/>
    <mergeCell ref="B4:P4"/>
    <mergeCell ref="A23:H23"/>
    <mergeCell ref="A24:H24"/>
    <mergeCell ref="A13:H13"/>
    <mergeCell ref="C1:I1"/>
    <mergeCell ref="A12:H12"/>
    <mergeCell ref="C31:E31"/>
    <mergeCell ref="G31:M31"/>
    <mergeCell ref="H28:J28"/>
    <mergeCell ref="H29:J29"/>
    <mergeCell ref="I5:P5"/>
    <mergeCell ref="A19:H19"/>
    <mergeCell ref="A20:H20"/>
    <mergeCell ref="A21:H21"/>
    <mergeCell ref="A14:H14"/>
    <mergeCell ref="A15:H15"/>
    <mergeCell ref="A16:H16"/>
    <mergeCell ref="A17:H17"/>
    <mergeCell ref="A18:H18"/>
    <mergeCell ref="A8:H8"/>
    <mergeCell ref="A9:H9"/>
    <mergeCell ref="A10:H10"/>
    <mergeCell ref="A11:H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2017-07-14T07:12:23Z</cp:lastPrinted>
  <dcterms:modified xsi:type="dcterms:W3CDTF">2017-07-18T02:08:11Z</dcterms:modified>
  <cp:category/>
  <cp:version/>
  <cp:contentType/>
  <cp:contentStatus/>
</cp:coreProperties>
</file>